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DEBT\DEBT REPORTING\"/>
    </mc:Choice>
  </mc:AlternateContent>
  <bookViews>
    <workbookView xWindow="0" yWindow="0" windowWidth="28800" windowHeight="12300" tabRatio="685"/>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62913"/>
</workbook>
</file>

<file path=xl/calcChain.xml><?xml version="1.0" encoding="utf-8"?>
<calcChain xmlns="http://schemas.openxmlformats.org/spreadsheetml/2006/main">
  <c r="B11" i="4" l="1"/>
  <c r="B10" i="4"/>
  <c r="I12" i="3" l="1"/>
  <c r="I11" i="3"/>
  <c r="I10" i="3"/>
  <c r="H12" i="3"/>
  <c r="H11" i="3"/>
  <c r="H10" i="3"/>
  <c r="B12" i="4" l="1"/>
  <c r="D10" i="3" l="1"/>
  <c r="D11" i="3"/>
  <c r="E11" i="3"/>
  <c r="D12" i="3"/>
  <c r="E12" i="3"/>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<sst xmlns="http://schemas.openxmlformats.org/spreadsheetml/2006/main" count="441" uniqueCount="313">
  <si>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</si>
  <si>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</si>
  <si>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</si>
  <si>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</si>
  <si>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</si>
  <si>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</si>
  <si>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</si>
  <si>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</si>
  <si>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</si>
  <si>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</si>
  <si>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</si>
  <si>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</si>
  <si>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</si>
  <si>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</si>
  <si>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</si>
  <si>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</si>
  <si>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</si>
  <si>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</si>
  <si>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</si>
  <si>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</si>
  <si>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</si>
  <si>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</si>
  <si>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</si>
  <si>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</si>
  <si>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</si>
  <si>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</si>
  <si>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</si>
  <si>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</si>
  <si>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</si>
  <si>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</si>
  <si>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</si>
  <si>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</si>
  <si>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</si>
  <si>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</si>
  <si>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</si>
  <si>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</si>
  <si>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</si>
  <si>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</si>
  <si>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</si>
  <si>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</si>
  <si>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</si>
  <si>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</si>
  <si>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</si>
  <si>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</si>
  <si>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</si>
  <si>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</si>
  <si>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</si>
  <si>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</si>
  <si>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</si>
  <si>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</si>
  <si>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</si>
  <si>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</si>
  <si>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</si>
  <si>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</si>
  <si>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</si>
  <si>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</si>
  <si>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</si>
  <si>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</si>
  <si>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</si>
  <si>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</si>
  <si>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</si>
  <si>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</si>
  <si>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</si>
  <si>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</si>
  <si>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</si>
  <si>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</si>
  <si>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</si>
  <si>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</si>
  <si>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</si>
  <si>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</si>
  <si>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</si>
  <si>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</si>
  <si>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</si>
  <si>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</si>
  <si>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</si>
  <si>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</si>
  <si>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</si>
  <si>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</si>
  <si>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</si>
  <si>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</si>
  <si>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</si>
  <si>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</si>
  <si>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</si>
  <si>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</si>
  <si>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</si>
  <si>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</si>
  <si>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</si>
  <si>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</si>
  <si>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</si>
  <si>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</si>
  <si>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</si>
  <si>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</si>
  <si>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</si>
  <si>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</si>
  <si>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</si>
  <si>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</si>
  <si>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</si>
  <si>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</si>
  <si>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</si>
  <si>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</si>
  <si>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</si>
  <si>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</si>
  <si>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</si>
  <si>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</si>
  <si>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</si>
  <si>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</si>
  <si>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</si>
  <si>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</si>
  <si>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</si>
  <si>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</si>
  <si>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</si>
  <si>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</si>
  <si>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</si>
  <si>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</si>
  <si>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</si>
  <si>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</si>
  <si>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</si>
  <si>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</si>
  <si>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</si>
  <si>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</si>
  <si>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</si>
  <si>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</si>
  <si>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</si>
  <si>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</si>
  <si>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</si>
  <si>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</si>
  <si>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</si>
  <si>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</si>
  <si>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</si>
  <si>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</si>
  <si>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</si>
  <si>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</si>
  <si>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</si>
  <si>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</si>
  <si>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</si>
  <si>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</si>
  <si>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</si>
  <si>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</si>
  <si>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</si>
  <si>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</si>
  <si>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</si>
  <si>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</si>
  <si>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</si>
  <si>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</si>
  <si>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</si>
  <si>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</si>
  <si>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</si>
  <si>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</si>
  <si>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</si>
  <si>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</si>
  <si>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</si>
  <si>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</si>
  <si>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</si>
  <si>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</si>
  <si>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</si>
  <si>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</si>
  <si>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</si>
  <si>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</si>
  <si>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</si>
  <si>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</si>
  <si>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</si>
  <si>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</si>
  <si>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</si>
  <si>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</si>
  <si>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</si>
  <si>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</si>
  <si>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</si>
  <si>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</si>
  <si>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</si>
  <si>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</si>
  <si>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</si>
  <si>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</si>
  <si>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</si>
  <si>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</si>
  <si>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</si>
  <si>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</si>
  <si>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</si>
  <si>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</si>
  <si>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</si>
  <si>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</si>
  <si>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</si>
  <si>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</si>
  <si>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</si>
  <si>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</si>
  <si>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</si>
  <si>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</si>
  <si>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</si>
  <si>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</si>
  <si>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</si>
  <si>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</si>
  <si>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</si>
  <si>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</si>
  <si>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</si>
  <si>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</si>
  <si>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</si>
  <si>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</si>
  <si>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</si>
  <si>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</si>
  <si>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</si>
  <si>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</si>
  <si>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</si>
  <si>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</si>
  <si>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</si>
  <si>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</si>
  <si>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</si>
  <si>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</si>
  <si>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</si>
  <si>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</si>
  <si>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</si>
  <si>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</si>
  <si>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</si>
  <si>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</si>
  <si>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</si>
  <si>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</si>
  <si>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</si>
  <si>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</si>
  <si>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</si>
  <si>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</si>
  <si>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</si>
  <si>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</si>
  <si>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</si>
  <si>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</si>
  <si>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</si>
  <si>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</si>
  <si>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</si>
  <si>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</si>
  <si>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</si>
  <si>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</si>
  <si>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</si>
  <si>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</si>
  <si>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</si>
  <si>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</si>
  <si>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</si>
  <si>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</si>
  <si>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</si>
  <si>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</si>
  <si>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</si>
  <si>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</si>
  <si>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</si>
  <si>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</si>
  <si>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Fiscal Year Start (DD/MM/YYYY)*:</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</si>
  <si>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</si>
  <si>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</si>
  <si>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</si>
  <si>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</si>
  <si>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</si>
  <si>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</si>
  <si>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</si>
  <si>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</si>
  <si>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</si>
  <si>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</si>
  <si>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</si>
  <si>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</si>
  <si>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</si>
  <si>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</si>
  <si>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</si>
  <si>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</si>
  <si>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</si>
  <si>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</si>
  <si>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</si>
  <si>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</si>
  <si>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</si>
  <si>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</si>
  <si>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</si>
  <si>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</si>
  <si>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</si>
  <si>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</si>
  <si>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</si>
  <si>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</si>
  <si>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</si>
  <si>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</si>
  <si>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</si>
  <si>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</si>
  <si>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</si>
  <si>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</si>
  <si>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</si>
  <si>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</si>
  <si>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</si>
  <si>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</si>
  <si>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</si>
  <si>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</si>
  <si>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</si>
  <si>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</si>
  <si>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</si>
  <si>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</si>
  <si>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</si>
  <si>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</si>
  <si>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</si>
  <si>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</si>
  <si>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</si>
  <si>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</si>
  <si>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</si>
  <si>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</si>
  <si>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</si>
  <si>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</si>
  <si>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</si>
  <si>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</si>
  <si>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</si>
  <si>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</si>
  <si>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Willacy County</t>
  </si>
  <si>
    <t>co.willacy.tx.us</t>
  </si>
  <si>
    <t>ida.martinez@co.willacy.tx.us</t>
  </si>
  <si>
    <t>Ida C Martinez</t>
  </si>
  <si>
    <t>County Auditor</t>
  </si>
  <si>
    <t>(956)689-3422</t>
  </si>
  <si>
    <t>Raymondville</t>
  </si>
  <si>
    <t>Willacy</t>
  </si>
  <si>
    <t>(956) 689-3422</t>
  </si>
  <si>
    <t xml:space="preserve">CATERPILLAR FINANCIAL SERVICES </t>
  </si>
  <si>
    <t>CNH INDUSTRIAL CAPITAL AMERICA LLC</t>
  </si>
  <si>
    <t>Source: tracer2.com, Year: 2016</t>
  </si>
  <si>
    <t>576 West Main Avenue, Room #138</t>
  </si>
  <si>
    <t>Equipment to maintain county roads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</si>
</sst>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164" formatCode="[&lt;=9999999]###\-####;\(###\)\ ###\-####"/>
    <numFmt numFmtId="165" formatCode="00000"/>
    <numFmt numFmtId="166" formatCode="&quot;$&quot;#,##0"/>
    <numFmt numFmtId="167" formatCode="&quot;$&quot;#,##0.0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9">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167" fontId="1" fillId="0" borderId="1" xfId="0" applyNumberFormat="1" applyFont="1" applyBorder="1" applyAlignment="1" applyProtection="1">
      <alignment horizontal="left" vertical="center"/>
      <protection locked="0"/>
    </xf>
    <xf numFmtId="167" fontId="1" fillId="0" borderId="2" xfId="0" applyNumberFormat="1" applyFont="1" applyBorder="1" applyAlignment="1" applyProtection="1">
      <alignment horizontal="left" vertical="center"/>
      <protection locked="0"/>
    </xf>
  </cellXfs>
  <cellStyles count="2">
    <cellStyle name="Hyperlink" xfId="1" builtinId="8"/>
    <cellStyle name="Normal" xfId="0" builtinId="0"/>
  </cellStyles>
  <dxfs count="12">
    <dxf>
      <fill>
        <patternFill patternType="none">
          <bgColor auto="1"/>
        </patternFill>
      </fill>
    </dxf>
    <dxf>
      <fill>
        <patternFill patternType="none">
          <bgColor auto="1"/>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5" Type="http://schemas.openxmlformats.org/officeDocument/2006/relationships/printerSettings" Target="../printerSettings/printerSettings7.bin"/><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zoomScale="85" zoomScaleNormal="85" workbookViewId="0"/>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282</v>
      </c>
    </row>
    <row r="3" spans="1:1" ht="24.95" customHeight="1" x14ac:dyDescent="0.25">
      <c r="A3" s="68" t="s">
        <v>283</v>
      </c>
    </row>
    <row r="4" spans="1:1" ht="24.95" customHeight="1" x14ac:dyDescent="0.25">
      <c r="A4" s="68" t="s">
        <v>284</v>
      </c>
    </row>
    <row r="5" spans="1:1" ht="24.95" customHeight="1" x14ac:dyDescent="0.25">
      <c r="A5" s="68" t="s">
        <v>285</v>
      </c>
    </row>
    <row r="6" spans="1:1" ht="24.95" customHeight="1" x14ac:dyDescent="0.25">
      <c r="A6" s="68" t="s">
        <v>286</v>
      </c>
    </row>
    <row r="7" spans="1:1" ht="24.95" customHeight="1" x14ac:dyDescent="0.25">
      <c r="A7" s="68" t="s">
        <v>287</v>
      </c>
    </row>
    <row r="8" spans="1:1" ht="24.95" customHeight="1" x14ac:dyDescent="0.25">
      <c r="A8" s="68" t="s">
        <v>288</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D35"/>
  <sheetViews>
    <sheetView zoomScale="85" zoomScaleNormal="85" workbookViewId="0">
      <selection activeCell="A16" sqref="A16"/>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279</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2017</v>
      </c>
    </row>
    <row r="8" spans="1:2" x14ac:dyDescent="0.25">
      <c r="A8" s="14" t="s">
        <v>240</v>
      </c>
      <c r="B8" s="78">
        <v>42644</v>
      </c>
    </row>
    <row r="9" spans="1:2" x14ac:dyDescent="0.25">
      <c r="A9" s="14" t="s">
        <v>14</v>
      </c>
      <c r="B9" s="72">
        <f>IF(ISBLANK(B8),"",DATE(YEAR(B8)+1,MONTH(B8),DAY(B8)-1))</f>
        <v>43008</v>
      </c>
    </row>
    <row r="10" spans="1:2" x14ac:dyDescent="0.25">
      <c r="A10" s="14" t="s">
        <v>21</v>
      </c>
      <c r="B10" s="78" t="s">
        <v>300</v>
      </c>
    </row>
    <row r="11" spans="1:2" x14ac:dyDescent="0.25">
      <c r="A11" s="14" t="s">
        <v>241</v>
      </c>
      <c r="B11" s="79" t="s">
        <v>307</v>
      </c>
    </row>
    <row r="12" spans="1:2" x14ac:dyDescent="0.25">
      <c r="A12" s="14" t="s">
        <v>214</v>
      </c>
      <c r="B12" s="76" t="s">
        <v>301</v>
      </c>
    </row>
    <row r="13" spans="1:2" x14ac:dyDescent="0.25">
      <c r="A13" s="71" t="s">
        <v>242</v>
      </c>
      <c r="B13" s="76" t="s">
        <v>12</v>
      </c>
    </row>
    <row r="14" spans="1:2" x14ac:dyDescent="0.25">
      <c r="A14" s="39"/>
      <c r="B14" s="22"/>
    </row>
    <row r="15" spans="1:2" x14ac:dyDescent="0.25">
      <c r="A15" s="38" t="s">
        <v>3</v>
      </c>
      <c r="B15" s="19"/>
    </row>
    <row r="16" spans="1:2" x14ac:dyDescent="0.25">
      <c r="A16" s="18" t="s">
        <v>243</v>
      </c>
      <c r="B16" s="76" t="s">
        <v>302</v>
      </c>
    </row>
    <row r="17" spans="1:2" x14ac:dyDescent="0.25">
      <c r="A17" s="18" t="s">
        <v>244</v>
      </c>
      <c r="B17" s="76" t="s">
        <v>303</v>
      </c>
    </row>
    <row r="18" spans="1:2" x14ac:dyDescent="0.25">
      <c r="A18" s="18" t="s">
        <v>245</v>
      </c>
      <c r="B18" s="79" t="s">
        <v>304</v>
      </c>
    </row>
    <row r="19" spans="1:2" x14ac:dyDescent="0.25">
      <c r="A19" s="18" t="s">
        <v>4</v>
      </c>
      <c r="B19" s="76" t="s">
        <v>301</v>
      </c>
    </row>
    <row r="20" spans="1:2" x14ac:dyDescent="0.25">
      <c r="A20" s="18" t="s">
        <v>246</v>
      </c>
      <c r="B20" s="76" t="s">
        <v>311</v>
      </c>
    </row>
    <row r="21" spans="1:2" x14ac:dyDescent="0.25">
      <c r="A21" s="18" t="s">
        <v>5</v>
      </c>
      <c r="B21" s="76"/>
    </row>
    <row r="22" spans="1:2" x14ac:dyDescent="0.25">
      <c r="A22" s="18" t="s">
        <v>247</v>
      </c>
      <c r="B22" s="76" t="s">
        <v>305</v>
      </c>
    </row>
    <row r="23" spans="1:2" x14ac:dyDescent="0.25">
      <c r="A23" s="18" t="s">
        <v>248</v>
      </c>
      <c r="B23" s="80">
        <v>78580</v>
      </c>
    </row>
    <row r="24" spans="1:2" x14ac:dyDescent="0.25">
      <c r="A24" s="18" t="s">
        <v>249</v>
      </c>
      <c r="B24" s="76" t="s">
        <v>306</v>
      </c>
    </row>
    <row r="25" spans="1:2" x14ac:dyDescent="0.25">
      <c r="A25" s="18" t="s">
        <v>280</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HezL/KfWDTlhJmuFZN6eec5Kl6HwIHuHUZj4rCDrteBRV3fRdRxY+V7sUVHUOZZEvGuxzHYAYxI3RiFHIVa76Q==" saltValue="pkT/OU4QoNStE2/uPpbC+g==" spinCount="100000" sheet="1" objects="1" scenarios="1"/>
  <conditionalFormatting sqref="B26:B30">
    <cfRule type="expression" dxfId="11" priority="5">
      <formula>$B$25="Yes"</formula>
    </cfRule>
  </conditionalFormatting>
  <conditionalFormatting sqref="B6">
    <cfRule type="expression" dxfId="10" priority="3">
      <formula>$B$5="Other"</formula>
    </cfRule>
    <cfRule type="expression" dxfId="9" priority="4">
      <formula>$B$5="(select)"</formula>
    </cfRule>
  </conditionalFormatting>
  <conditionalFormatting sqref="B9">
    <cfRule type="expression" dxfId="8" priority="1">
      <formula>$B$8=""</formula>
    </cfRule>
    <cfRule type="cellIs" dxfId="7"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scale="76"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Hide!$A$1:$A$3</xm:f>
          </x14:formula1>
          <xm:sqref>B25 B13</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topLeftCell="B1" zoomScale="85" zoomScaleNormal="85" workbookViewId="0">
      <selection activeCell="L13" sqref="L13"/>
    </sheetView>
  </sheetViews>
  <sheetFormatPr defaultColWidth="0" defaultRowHeight="15.75" zeroHeight="1" x14ac:dyDescent="0.25"/>
  <cols>
    <col min="1" max="1" width="46.1406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Willacy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2017</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276</v>
      </c>
      <c r="B6" s="36"/>
    </row>
    <row r="7" spans="1:19" s="21" customFormat="1" x14ac:dyDescent="0.25">
      <c r="A7" s="21" t="s">
        <v>294</v>
      </c>
      <c r="B7" s="22"/>
    </row>
    <row r="8" spans="1:19" s="33" customFormat="1" x14ac:dyDescent="0.25">
      <c r="A8" s="30" t="s">
        <v>270</v>
      </c>
      <c r="B8" s="32"/>
      <c r="C8" s="32"/>
      <c r="D8" s="32"/>
      <c r="E8" s="32"/>
      <c r="F8" s="32"/>
      <c r="G8" s="32"/>
      <c r="H8" s="32"/>
      <c r="I8" s="32"/>
      <c r="J8" s="32"/>
      <c r="K8" s="32"/>
      <c r="L8" s="32"/>
      <c r="M8" s="32"/>
      <c r="N8" s="32"/>
      <c r="O8" s="32"/>
      <c r="P8" s="32"/>
      <c r="Q8" s="32"/>
      <c r="R8" s="32"/>
      <c r="S8" s="32"/>
    </row>
    <row r="9" spans="1:19" s="48" customFormat="1" ht="78.75" x14ac:dyDescent="0.25">
      <c r="A9" s="45" t="s">
        <v>253</v>
      </c>
      <c r="B9" s="46" t="s">
        <v>24</v>
      </c>
      <c r="C9" s="45" t="s">
        <v>254</v>
      </c>
      <c r="D9" s="45" t="s">
        <v>255</v>
      </c>
      <c r="E9" s="46" t="s">
        <v>256</v>
      </c>
      <c r="F9" s="46" t="s">
        <v>257</v>
      </c>
      <c r="G9" s="46" t="s">
        <v>258</v>
      </c>
      <c r="H9" s="46" t="s">
        <v>259</v>
      </c>
      <c r="I9" s="46" t="s">
        <v>260</v>
      </c>
      <c r="J9" s="46" t="s">
        <v>261</v>
      </c>
      <c r="K9" s="46" t="s">
        <v>262</v>
      </c>
      <c r="L9" s="46" t="s">
        <v>263</v>
      </c>
      <c r="M9" s="45" t="s">
        <v>36</v>
      </c>
      <c r="N9" s="45" t="s">
        <v>37</v>
      </c>
      <c r="O9" s="45" t="s">
        <v>38</v>
      </c>
      <c r="P9" s="45" t="s">
        <v>78</v>
      </c>
      <c r="Q9" s="46" t="s">
        <v>79</v>
      </c>
      <c r="R9" s="47" t="s">
        <v>33</v>
      </c>
      <c r="S9" s="47" t="s">
        <v>34</v>
      </c>
    </row>
    <row r="10" spans="1:19" s="2" customFormat="1" ht="31.5" x14ac:dyDescent="0.25">
      <c r="A10" s="86" t="s">
        <v>309</v>
      </c>
      <c r="B10" s="86" t="s">
        <v>272</v>
      </c>
      <c r="C10" s="83">
        <v>9667.5</v>
      </c>
      <c r="D10" s="83">
        <f>C10-2303.84</f>
        <v>7363.66</v>
      </c>
      <c r="E10" s="84">
        <v>7989.85</v>
      </c>
      <c r="F10" s="87">
        <v>44030</v>
      </c>
      <c r="G10" s="82" t="s">
        <v>13</v>
      </c>
      <c r="H10" s="84">
        <f>C10</f>
        <v>9667.5</v>
      </c>
      <c r="I10" s="84">
        <f>C10-D10</f>
        <v>2303.84</v>
      </c>
      <c r="J10" s="84">
        <f>H10-I10</f>
        <v>7363.66</v>
      </c>
      <c r="K10" s="82" t="s">
        <v>312</v>
      </c>
      <c r="L10" s="82" t="s">
        <v>13</v>
      </c>
      <c r="M10" s="81" t="s">
        <v>11</v>
      </c>
      <c r="N10" s="81" t="s">
        <v>11</v>
      </c>
      <c r="O10" s="82" t="s">
        <v>11</v>
      </c>
      <c r="P10" s="82" t="s">
        <v>11</v>
      </c>
      <c r="Q10" s="82"/>
      <c r="R10" s="86"/>
      <c r="S10" s="86"/>
    </row>
    <row r="11" spans="1:19" s="3" customFormat="1" ht="31.5" x14ac:dyDescent="0.25">
      <c r="A11" s="81" t="s">
        <v>308</v>
      </c>
      <c r="B11" s="82" t="s">
        <v>272</v>
      </c>
      <c r="C11" s="83">
        <v>73617</v>
      </c>
      <c r="D11" s="83">
        <f>C11-7994.92</f>
        <v>65622.080000000002</v>
      </c>
      <c r="E11" s="84">
        <f>79760.4-9305.38</f>
        <v>70455.01999999999</v>
      </c>
      <c r="F11" s="85">
        <v>44598</v>
      </c>
      <c r="G11" s="82" t="s">
        <v>13</v>
      </c>
      <c r="H11" s="84">
        <f t="shared" ref="H11:H12" si="0">C11</f>
        <v>73617</v>
      </c>
      <c r="I11" s="84">
        <f t="shared" ref="I11:I12" si="1">C11-D11</f>
        <v>7994.9199999999983</v>
      </c>
      <c r="J11" s="84">
        <f t="shared" ref="J11:J61" si="2">H11-I11</f>
        <v>65622.080000000002</v>
      </c>
      <c r="K11" s="82" t="s">
        <v>312</v>
      </c>
      <c r="L11" s="82" t="s">
        <v>13</v>
      </c>
      <c r="M11" s="81"/>
      <c r="N11" s="81"/>
      <c r="O11" s="82"/>
      <c r="P11" s="82"/>
      <c r="Q11" s="82"/>
      <c r="R11" s="86"/>
      <c r="S11" s="86"/>
    </row>
    <row r="12" spans="1:19" s="3" customFormat="1" ht="31.5" x14ac:dyDescent="0.25">
      <c r="A12" s="81" t="s">
        <v>308</v>
      </c>
      <c r="B12" s="86" t="s">
        <v>272</v>
      </c>
      <c r="C12" s="83">
        <v>49500</v>
      </c>
      <c r="D12" s="83">
        <f>C12-5375.74</f>
        <v>44124.26</v>
      </c>
      <c r="E12" s="84">
        <f>53630.4-6256.88</f>
        <v>47373.520000000004</v>
      </c>
      <c r="F12" s="87">
        <v>44598</v>
      </c>
      <c r="G12" s="82" t="s">
        <v>13</v>
      </c>
      <c r="H12" s="84">
        <f t="shared" si="0"/>
        <v>49500</v>
      </c>
      <c r="I12" s="84">
        <f t="shared" si="1"/>
        <v>5375.739999999998</v>
      </c>
      <c r="J12" s="84">
        <f t="shared" si="2"/>
        <v>44124.26</v>
      </c>
      <c r="K12" s="82" t="s">
        <v>312</v>
      </c>
      <c r="L12" s="82" t="s">
        <v>13</v>
      </c>
      <c r="M12" s="81"/>
      <c r="N12" s="81"/>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25">
      <c r="A15" s="86"/>
      <c r="B15" s="86"/>
      <c r="C15" s="83">
        <v>0</v>
      </c>
      <c r="D15" s="83">
        <v>0</v>
      </c>
      <c r="E15" s="84">
        <v>0</v>
      </c>
      <c r="F15" s="87"/>
      <c r="G15" s="82"/>
      <c r="H15" s="84">
        <v>0</v>
      </c>
      <c r="I15" s="84">
        <v>0</v>
      </c>
      <c r="J15" s="84">
        <f t="shared" si="2"/>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2"/>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2"/>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2"/>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2"/>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2"/>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2"/>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2"/>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2"/>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2"/>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2"/>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2"/>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2"/>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2"/>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2"/>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2"/>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2"/>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2"/>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2"/>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2"/>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2"/>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2"/>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2"/>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2"/>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2"/>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2"/>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2"/>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2"/>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2"/>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2"/>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2"/>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2"/>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2"/>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2"/>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2"/>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2"/>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2"/>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2"/>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2"/>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2"/>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2"/>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2"/>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2"/>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2"/>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2"/>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2"/>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2"/>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3">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3"/>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3"/>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3"/>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3"/>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3"/>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3"/>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3"/>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3"/>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3"/>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3"/>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3"/>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3"/>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3"/>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3"/>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3"/>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3"/>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3"/>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3"/>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3"/>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3"/>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3"/>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3"/>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3"/>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3"/>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3"/>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3"/>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3"/>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3"/>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3"/>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3"/>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3"/>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3"/>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3"/>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3"/>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3"/>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3"/>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3"/>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3"/>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3"/>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3"/>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3"/>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3"/>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3"/>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3"/>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3"/>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3"/>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3"/>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3"/>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yek64Gug9cdthRBwWKyCz0STKUbIkXh/xFv3BChvdzC0XN/MB3KGcYtFcp5zEza/7P73QMOSALrP5fppEBxYog==" saltValue="iWytrrWMQaUNBrnJCbVEzg==" spinCount="100000" sheet="1" objects="1" scenarios="1" formatColumns="0" formatRows="0" insertRows="0"/>
  <conditionalFormatting sqref="M10:Q61">
    <cfRule type="expression" dxfId="6" priority="8">
      <formula>$L10="No"</formula>
    </cfRule>
  </conditionalFormatting>
  <conditionalFormatting sqref="M62:Q110">
    <cfRule type="expression" dxfId="5" priority="5">
      <formula>$L62="No"</formula>
    </cfRule>
  </conditionalFormatting>
  <conditionalFormatting sqref="A11">
    <cfRule type="containsText" dxfId="4" priority="3" operator="containsText" text="No Reportable Debt">
      <formula>NOT(ISERROR(SEARCH("No Reportable Debt",A11)))</formula>
    </cfRule>
  </conditionalFormatting>
  <conditionalFormatting sqref="A11">
    <cfRule type="containsText" dxfId="3" priority="2" operator="containsText" text="No Reportable Debt">
      <formula>NOT(ISERROR(SEARCH("No Reportable Debt",A11)))</formula>
    </cfRule>
  </conditionalFormatting>
  <conditionalFormatting sqref="A12">
    <cfRule type="containsText" dxfId="2" priority="1" operator="containsText" text="No Reportable Debt">
      <formula>NOT(ISERROR(SEARCH("No Reportable Debt",A12)))</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zoomScale="85" zoomScaleNormal="85" workbookViewId="0">
      <selection activeCell="B21" sqref="B21"/>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Willacy County</v>
      </c>
      <c r="C3" s="1"/>
      <c r="D3" s="1"/>
      <c r="E3" s="1"/>
      <c r="F3" s="1"/>
      <c r="H3" s="1"/>
      <c r="I3" s="1"/>
      <c r="J3" s="1"/>
      <c r="K3" s="1"/>
    </row>
    <row r="4" spans="1:11" x14ac:dyDescent="0.25">
      <c r="A4" s="14" t="s">
        <v>2</v>
      </c>
      <c r="B4" s="75">
        <f>IF(OR('1 - Contact Information'!B7="",'1 - Contact Information'!B7="(select)"),"",'1 - Contact Information'!B7)</f>
        <v>2017</v>
      </c>
      <c r="C4" s="1"/>
      <c r="D4" s="1"/>
      <c r="E4" s="1"/>
      <c r="F4" s="1"/>
      <c r="H4" s="1"/>
      <c r="I4" s="1"/>
      <c r="J4" s="1"/>
      <c r="K4" s="1"/>
    </row>
    <row r="5" spans="1:11" x14ac:dyDescent="0.25">
      <c r="A5" s="35"/>
      <c r="B5" s="59"/>
      <c r="C5" s="1"/>
      <c r="D5" s="1"/>
      <c r="E5" s="1"/>
      <c r="F5" s="1"/>
      <c r="H5" s="1"/>
      <c r="I5" s="1"/>
      <c r="J5" s="1"/>
      <c r="K5" s="1"/>
    </row>
    <row r="6" spans="1:11" x14ac:dyDescent="0.25">
      <c r="A6" s="35" t="s">
        <v>278</v>
      </c>
      <c r="B6" s="59"/>
      <c r="C6" s="1"/>
      <c r="D6" s="1"/>
      <c r="E6" s="1"/>
      <c r="F6" s="1"/>
      <c r="H6" s="1"/>
      <c r="I6" s="1"/>
      <c r="J6" s="1"/>
      <c r="K6" s="1"/>
    </row>
    <row r="7" spans="1:11" x14ac:dyDescent="0.25">
      <c r="A7" s="35" t="s">
        <v>295</v>
      </c>
      <c r="B7" s="59"/>
      <c r="C7" s="1"/>
      <c r="D7" s="1"/>
      <c r="E7" s="1"/>
      <c r="F7" s="1"/>
      <c r="H7" s="1"/>
      <c r="I7" s="1"/>
      <c r="J7" s="1"/>
      <c r="K7" s="1"/>
    </row>
    <row r="8" spans="1:11" x14ac:dyDescent="0.25">
      <c r="A8" s="21" t="s">
        <v>298</v>
      </c>
      <c r="B8" s="21"/>
    </row>
    <row r="9" spans="1:11" x14ac:dyDescent="0.25">
      <c r="A9" s="30" t="s">
        <v>225</v>
      </c>
      <c r="B9" s="31"/>
    </row>
    <row r="10" spans="1:11" x14ac:dyDescent="0.25">
      <c r="A10" s="57" t="s">
        <v>80</v>
      </c>
      <c r="B10" s="89">
        <f>SUM('2 - Individual Debt Obligations'!C10:C12)</f>
        <v>132784.5</v>
      </c>
    </row>
    <row r="11" spans="1:11" x14ac:dyDescent="0.25">
      <c r="A11" s="58" t="s">
        <v>81</v>
      </c>
      <c r="B11" s="90">
        <f>SUM('2 - Individual Debt Obligations'!D10:D12)</f>
        <v>117110</v>
      </c>
    </row>
    <row r="12" spans="1:11" ht="31.5" x14ac:dyDescent="0.25">
      <c r="A12" s="58" t="s">
        <v>82</v>
      </c>
      <c r="B12" s="90">
        <f>SUM('2 - Individual Debt Obligations'!E10:E12)</f>
        <v>125818.39</v>
      </c>
    </row>
    <row r="13" spans="1:11" x14ac:dyDescent="0.25">
      <c r="A13" s="21"/>
      <c r="B13" s="21"/>
    </row>
    <row r="14" spans="1:11" ht="31.5" x14ac:dyDescent="0.25">
      <c r="A14" s="28" t="s">
        <v>224</v>
      </c>
      <c r="B14" s="29"/>
    </row>
    <row r="15" spans="1:11" x14ac:dyDescent="0.25">
      <c r="A15" s="57" t="s">
        <v>83</v>
      </c>
      <c r="B15" s="89">
        <v>0</v>
      </c>
    </row>
    <row r="16" spans="1:11" ht="31.5" x14ac:dyDescent="0.25">
      <c r="A16" s="58" t="s">
        <v>84</v>
      </c>
      <c r="B16" s="90">
        <v>0</v>
      </c>
    </row>
    <row r="17" spans="1:2" ht="31.5" x14ac:dyDescent="0.25">
      <c r="A17" s="58" t="s">
        <v>85</v>
      </c>
      <c r="B17" s="90">
        <v>0</v>
      </c>
    </row>
    <row r="18" spans="1:2" x14ac:dyDescent="0.25">
      <c r="A18" s="21"/>
      <c r="B18" s="21"/>
    </row>
    <row r="19" spans="1:2" ht="31.5" x14ac:dyDescent="0.25">
      <c r="A19" s="28" t="s">
        <v>223</v>
      </c>
      <c r="B19" s="31"/>
    </row>
    <row r="20" spans="1:2" x14ac:dyDescent="0.25">
      <c r="A20" s="57" t="s">
        <v>291</v>
      </c>
      <c r="B20" s="91">
        <v>21810</v>
      </c>
    </row>
    <row r="21" spans="1:2" x14ac:dyDescent="0.25">
      <c r="A21" s="57" t="s">
        <v>292</v>
      </c>
      <c r="B21" s="92" t="s">
        <v>310</v>
      </c>
    </row>
    <row r="22" spans="1:2" ht="31.5" customHeight="1" x14ac:dyDescent="0.25">
      <c r="A22" s="57" t="s">
        <v>86</v>
      </c>
      <c r="B22" s="98" t="s">
        <v>272</v>
      </c>
    </row>
    <row r="23" spans="1:2" ht="31.5" x14ac:dyDescent="0.25">
      <c r="A23" s="58" t="s">
        <v>87</v>
      </c>
      <c r="B23" s="97" t="s">
        <v>272</v>
      </c>
    </row>
    <row r="24" spans="1:2" ht="47.25" customHeight="1" x14ac:dyDescent="0.25">
      <c r="A24" s="58" t="s">
        <v>88</v>
      </c>
      <c r="B24" s="97" t="s">
        <v>272</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297</v>
      </c>
      <c r="B31" s="96"/>
      <c r="C31" s="96" t="s">
        <v>296</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election activeCell="B4" sqref="B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281</v>
      </c>
      <c r="B2" s="23"/>
    </row>
    <row r="3" spans="1:2" x14ac:dyDescent="0.25">
      <c r="A3" s="8" t="s">
        <v>252</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E30"/>
  <sheetViews>
    <sheetView topLeftCell="C1" zoomScale="85" zoomScaleNormal="85" workbookViewId="0">
      <selection activeCell="E1" sqref="E1"/>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277</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pageSetup scale="41"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E43"/>
  <sheetViews>
    <sheetView zoomScale="85" zoomScaleNormal="85" workbookViewId="0">
      <selection activeCell="C15" sqref="C15"/>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293</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250</v>
      </c>
      <c r="E7" s="54" t="s">
        <v>147</v>
      </c>
    </row>
    <row r="8" spans="1:5" s="11" customFormat="1" ht="47.25" x14ac:dyDescent="0.25">
      <c r="A8" s="41">
        <v>3</v>
      </c>
      <c r="B8" s="43" t="s">
        <v>217</v>
      </c>
      <c r="C8" s="15" t="s">
        <v>213</v>
      </c>
      <c r="D8" s="44" t="s">
        <v>251</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265</v>
      </c>
      <c r="D12" s="17" t="s">
        <v>264</v>
      </c>
      <c r="E12" s="54" t="s">
        <v>172</v>
      </c>
    </row>
    <row r="13" spans="1:5" ht="31.5" x14ac:dyDescent="0.25">
      <c r="A13" s="41" t="s">
        <v>171</v>
      </c>
      <c r="B13" s="17" t="s">
        <v>174</v>
      </c>
      <c r="C13" s="17" t="s">
        <v>266</v>
      </c>
      <c r="D13" s="17" t="s">
        <v>175</v>
      </c>
      <c r="E13" s="54" t="s">
        <v>272</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273</v>
      </c>
    </row>
    <row r="17" spans="1:5" x14ac:dyDescent="0.25">
      <c r="A17" s="41" t="s">
        <v>183</v>
      </c>
      <c r="B17" s="17" t="s">
        <v>220</v>
      </c>
      <c r="C17" s="17" t="s">
        <v>187</v>
      </c>
      <c r="D17" s="17" t="s">
        <v>188</v>
      </c>
      <c r="E17" s="54" t="s">
        <v>189</v>
      </c>
    </row>
    <row r="18" spans="1:5" ht="31.5" x14ac:dyDescent="0.25">
      <c r="A18" s="41" t="s">
        <v>186</v>
      </c>
      <c r="B18" s="17" t="s">
        <v>28</v>
      </c>
      <c r="C18" s="17" t="s">
        <v>191</v>
      </c>
      <c r="D18" s="17" t="s">
        <v>267</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268</v>
      </c>
      <c r="E21" s="54" t="s">
        <v>196</v>
      </c>
    </row>
    <row r="22" spans="1:5" ht="63" x14ac:dyDescent="0.25">
      <c r="A22" s="41" t="s">
        <v>199</v>
      </c>
      <c r="B22" s="17" t="s">
        <v>32</v>
      </c>
      <c r="C22" s="17" t="s">
        <v>201</v>
      </c>
      <c r="D22" s="17" t="s">
        <v>269</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274</v>
      </c>
      <c r="E27" s="54" t="s">
        <v>271</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289</v>
      </c>
      <c r="C33" s="15" t="s">
        <v>219</v>
      </c>
      <c r="D33" s="15" t="s">
        <v>218</v>
      </c>
      <c r="E33" s="55" t="s">
        <v>192</v>
      </c>
    </row>
    <row r="34" spans="1:5" ht="63" x14ac:dyDescent="0.25">
      <c r="A34" s="41">
        <v>8</v>
      </c>
      <c r="B34" s="17" t="s">
        <v>290</v>
      </c>
      <c r="C34" s="17" t="s">
        <v>275</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pageSetup scale="42" fitToHeight="0"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Libna Garnica</cp:lastModifiedBy>
  <cp:lastPrinted>2018-06-13T16:47:19Z</cp:lastPrinted>
  <dcterms:created xsi:type="dcterms:W3CDTF">2017-01-13T17:49:37Z</dcterms:created>
  <dcterms:modified xsi:type="dcterms:W3CDTF">2019-03-26T20:54:39Z</dcterms:modified>
</cp:coreProperties>
</file>